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کیان استیل\کیوان\"/>
    </mc:Choice>
  </mc:AlternateContent>
  <bookViews>
    <workbookView xWindow="0" yWindow="0" windowWidth="23040" windowHeight="9192"/>
  </bookViews>
  <sheets>
    <sheet name="آلومینیوم" sheetId="1" r:id="rId1"/>
    <sheet name="استیل" sheetId="2" r:id="rId2"/>
    <sheet name="کربن استیل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6" i="1"/>
  <c r="C11" i="1"/>
  <c r="C16" i="1"/>
  <c r="C21" i="1"/>
  <c r="C26" i="1"/>
  <c r="C26" i="3" l="1"/>
  <c r="C6" i="3"/>
  <c r="C2" i="2"/>
  <c r="C6" i="2"/>
  <c r="C26" i="2"/>
  <c r="C21" i="2"/>
  <c r="C16" i="2"/>
  <c r="C11" i="2"/>
  <c r="C2" i="3"/>
  <c r="C21" i="3"/>
  <c r="C16" i="3"/>
  <c r="C11" i="3"/>
</calcChain>
</file>

<file path=xl/sharedStrings.xml><?xml version="1.0" encoding="utf-8"?>
<sst xmlns="http://schemas.openxmlformats.org/spreadsheetml/2006/main" count="93" uniqueCount="36">
  <si>
    <t>قطر(d) میلی متر</t>
  </si>
  <si>
    <t>طول (L) متر</t>
  </si>
  <si>
    <t>فرمول محاسبه وزن شفت آلومینیوم</t>
  </si>
  <si>
    <t>فرمول محاسبه وزن لوله آلومینیوم</t>
  </si>
  <si>
    <t>وزن</t>
  </si>
  <si>
    <t xml:space="preserve">قطر(D) میلی متر </t>
  </si>
  <si>
    <t xml:space="preserve">ضخامت (r) میلی متر </t>
  </si>
  <si>
    <t>فرمول محاسبه وزن پروفیل آلومینیوم</t>
  </si>
  <si>
    <t>ارتفاع L متر</t>
  </si>
  <si>
    <t>عرض B میلی متر</t>
  </si>
  <si>
    <t>ضخامت R میلی متر</t>
  </si>
  <si>
    <t>فرمول محاسبه وزن نبشی آلومینیوم</t>
  </si>
  <si>
    <t>فرمول محاسبه وزن ورق آلومینیوم</t>
  </si>
  <si>
    <t xml:space="preserve">طول به متر </t>
  </si>
  <si>
    <t xml:space="preserve">عرض به متر </t>
  </si>
  <si>
    <t xml:space="preserve">ضخامت به میلی متر </t>
  </si>
  <si>
    <t xml:space="preserve">طول (بال اول ) به میلی متر </t>
  </si>
  <si>
    <t>عرض (بال دوم ) به میلی متر</t>
  </si>
  <si>
    <t>فرمول محاسبه وزن سپری آلومینیوم</t>
  </si>
  <si>
    <t xml:space="preserve">سایز به میلی متر </t>
  </si>
  <si>
    <t xml:space="preserve">ارتفاع به متر </t>
  </si>
  <si>
    <t>فرمول محاسبه وزن شفت استیل</t>
  </si>
  <si>
    <t>فرمول محاسبه وزن لوله استیل</t>
  </si>
  <si>
    <t>فرمول محاسبه وزن پروفیل استیل</t>
  </si>
  <si>
    <t>فرمول محاسبه وزن نبشی استیل</t>
  </si>
  <si>
    <t>فرمول محاسبه وزن ورق استیل</t>
  </si>
  <si>
    <t>فرمول محاسبه وزن سپری استیل</t>
  </si>
  <si>
    <t>فرمول محاسبه وزن شفت کربن استیل</t>
  </si>
  <si>
    <t>فرمول محاسبه وزن لوله کربن استیل</t>
  </si>
  <si>
    <t>فرمول محاسبه وزن پروفیل کربن استیل</t>
  </si>
  <si>
    <t>فرمول محاسبه وزن نبشی کربن استیل</t>
  </si>
  <si>
    <t>فرمول محاسبه وزن ورق کربن استیل</t>
  </si>
  <si>
    <t>فرمول محاسبه وزن سپری کربن استیل</t>
  </si>
  <si>
    <t>طول L متر</t>
  </si>
  <si>
    <t xml:space="preserve">ارتفاع  A میلی متر </t>
  </si>
  <si>
    <t>طول به متر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</si>
</sst>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1.jpeg"/><Relationship Id="rId1" Type="http://schemas.openxmlformats.org/officeDocument/2006/relationships/image" Target="../media/image7.pn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21815</xdr:colOff>
      <xdr:row>0</xdr:row>
      <xdr:rowOff>0</xdr:rowOff>
    </xdr:from>
    <xdr:to>
      <xdr:col>9</xdr:col>
      <xdr:colOff>1041</xdr:colOff>
      <xdr:row>1</xdr:row>
      <xdr:rowOff>1300480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9015" y="0"/>
          <a:ext cx="2183946" cy="2103120"/>
        </a:xfrm>
        <a:prstGeom prst="rect">
          <a:avLst/>
        </a:prstGeom>
      </xdr:spPr>
    </xdr:pic>
    <xdr:clientData/>
  </xdr:twoCellAnchor>
  <xdr:twoCellAnchor editAs="oneCell">
    <xdr:from>
      <xdr:col>7</xdr:col>
      <xdr:colOff>71120</xdr:colOff>
      <xdr:row>4</xdr:row>
      <xdr:rowOff>71121</xdr:rowOff>
    </xdr:from>
    <xdr:to>
      <xdr:col>9</xdr:col>
      <xdr:colOff>18021</xdr:colOff>
      <xdr:row>5</xdr:row>
      <xdr:rowOff>1402081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8320" y="2387601"/>
          <a:ext cx="2151621" cy="2204720"/>
        </a:xfrm>
        <a:prstGeom prst="rect">
          <a:avLst/>
        </a:prstGeom>
      </xdr:spPr>
    </xdr:pic>
    <xdr:clientData/>
  </xdr:twoCellAnchor>
  <xdr:twoCellAnchor editAs="oneCell">
    <xdr:from>
      <xdr:col>7</xdr:col>
      <xdr:colOff>33320</xdr:colOff>
      <xdr:row>9</xdr:row>
      <xdr:rowOff>31976</xdr:rowOff>
    </xdr:from>
    <xdr:to>
      <xdr:col>8</xdr:col>
      <xdr:colOff>1527673</xdr:colOff>
      <xdr:row>10</xdr:row>
      <xdr:rowOff>1194329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0520" y="5244056"/>
          <a:ext cx="2124273" cy="2188513"/>
        </a:xfrm>
        <a:prstGeom prst="rect">
          <a:avLst/>
        </a:prstGeom>
      </xdr:spPr>
    </xdr:pic>
    <xdr:clientData/>
  </xdr:twoCellAnchor>
  <xdr:twoCellAnchor editAs="oneCell">
    <xdr:from>
      <xdr:col>7</xdr:col>
      <xdr:colOff>81280</xdr:colOff>
      <xdr:row>13</xdr:row>
      <xdr:rowOff>142240</xdr:rowOff>
    </xdr:from>
    <xdr:to>
      <xdr:col>9</xdr:col>
      <xdr:colOff>45838</xdr:colOff>
      <xdr:row>15</xdr:row>
      <xdr:rowOff>1476028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8480" y="7945120"/>
          <a:ext cx="2169278" cy="2268508"/>
        </a:xfrm>
        <a:prstGeom prst="rect">
          <a:avLst/>
        </a:prstGeom>
      </xdr:spPr>
    </xdr:pic>
    <xdr:clientData/>
  </xdr:twoCellAnchor>
  <xdr:twoCellAnchor editAs="oneCell">
    <xdr:from>
      <xdr:col>7</xdr:col>
      <xdr:colOff>10524</xdr:colOff>
      <xdr:row>19</xdr:row>
      <xdr:rowOff>23220</xdr:rowOff>
    </xdr:from>
    <xdr:to>
      <xdr:col>8</xdr:col>
      <xdr:colOff>1544320</xdr:colOff>
      <xdr:row>21</xdr:row>
      <xdr:rowOff>9250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724" y="10792820"/>
          <a:ext cx="2163716" cy="2139950"/>
        </a:xfrm>
        <a:prstGeom prst="rect">
          <a:avLst/>
        </a:prstGeom>
      </xdr:spPr>
    </xdr:pic>
    <xdr:clientData/>
  </xdr:twoCellAnchor>
  <xdr:twoCellAnchor editAs="oneCell">
    <xdr:from>
      <xdr:col>7</xdr:col>
      <xdr:colOff>9798</xdr:colOff>
      <xdr:row>24</xdr:row>
      <xdr:rowOff>20304</xdr:rowOff>
    </xdr:from>
    <xdr:to>
      <xdr:col>9</xdr:col>
      <xdr:colOff>172949</xdr:colOff>
      <xdr:row>26</xdr:row>
      <xdr:rowOff>30479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6998" y="13492464"/>
          <a:ext cx="2367871" cy="23571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264886</xdr:colOff>
      <xdr:row>23</xdr:row>
      <xdr:rowOff>153852</xdr:rowOff>
    </xdr:to>
    <xdr:sp macro="" textlink="">
      <xdr:nvSpPr>
        <xdr:cNvPr id="29" name="Rectangle 28"/>
        <xdr:cNvSpPr/>
      </xdr:nvSpPr>
      <xdr:spPr>
        <a:xfrm>
          <a:off x="0" y="0"/>
          <a:ext cx="11816806" cy="13626012"/>
        </a:xfrm>
        <a:prstGeom prst="rect">
          <a:avLst/>
        </a:prstGeom>
        <a:blipFill dpi="0" rotWithShape="1">
          <a:blip xmlns:r="http://schemas.openxmlformats.org/officeDocument/2006/relationships" r:embed="rId7">
            <a:alphaModFix amt="20000"/>
          </a:blip>
          <a:srcRect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a-IR" sz="1100"/>
            <a:t>ہ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32657</xdr:rowOff>
    </xdr:from>
    <xdr:to>
      <xdr:col>9</xdr:col>
      <xdr:colOff>10886</xdr:colOff>
      <xdr:row>22</xdr:row>
      <xdr:rowOff>54429</xdr:rowOff>
    </xdr:to>
    <xdr:sp macro="" textlink="">
      <xdr:nvSpPr>
        <xdr:cNvPr id="9" name="Rectangle 8"/>
        <xdr:cNvSpPr/>
      </xdr:nvSpPr>
      <xdr:spPr>
        <a:xfrm>
          <a:off x="0" y="32657"/>
          <a:ext cx="11816806" cy="1362601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0000"/>
          </a:blip>
          <a:srcRect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a-IR" sz="1100"/>
            <a:t>ہ</a:t>
          </a:r>
          <a:endParaRPr lang="en-US" sz="1100"/>
        </a:p>
      </xdr:txBody>
    </xdr:sp>
    <xdr:clientData/>
  </xdr:twoCellAnchor>
  <xdr:twoCellAnchor editAs="oneCell">
    <xdr:from>
      <xdr:col>7</xdr:col>
      <xdr:colOff>34515</xdr:colOff>
      <xdr:row>0</xdr:row>
      <xdr:rowOff>76199</xdr:rowOff>
    </xdr:from>
    <xdr:to>
      <xdr:col>8</xdr:col>
      <xdr:colOff>1588541</xdr:colOff>
      <xdr:row>1</xdr:row>
      <xdr:rowOff>1252069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572" y="76199"/>
          <a:ext cx="2167346" cy="2131424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</xdr:colOff>
      <xdr:row>4</xdr:row>
      <xdr:rowOff>76200</xdr:rowOff>
    </xdr:from>
    <xdr:to>
      <xdr:col>8</xdr:col>
      <xdr:colOff>1575041</xdr:colOff>
      <xdr:row>5</xdr:row>
      <xdr:rowOff>1292413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840" y="2689860"/>
          <a:ext cx="2139375" cy="1880347"/>
        </a:xfrm>
        <a:prstGeom prst="rect">
          <a:avLst/>
        </a:prstGeom>
      </xdr:spPr>
    </xdr:pic>
    <xdr:clientData/>
  </xdr:twoCellAnchor>
  <xdr:twoCellAnchor editAs="oneCell">
    <xdr:from>
      <xdr:col>7</xdr:col>
      <xdr:colOff>35860</xdr:colOff>
      <xdr:row>9</xdr:row>
      <xdr:rowOff>26895</xdr:rowOff>
    </xdr:from>
    <xdr:to>
      <xdr:col>8</xdr:col>
      <xdr:colOff>1530213</xdr:colOff>
      <xdr:row>10</xdr:row>
      <xdr:rowOff>1107968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7084" y="5172636"/>
          <a:ext cx="2114716" cy="218850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14</xdr:row>
      <xdr:rowOff>76200</xdr:rowOff>
    </xdr:from>
    <xdr:to>
      <xdr:col>8</xdr:col>
      <xdr:colOff>1630226</xdr:colOff>
      <xdr:row>15</xdr:row>
      <xdr:rowOff>1186467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360" y="8023860"/>
          <a:ext cx="2225040" cy="2314394"/>
        </a:xfrm>
        <a:prstGeom prst="rect">
          <a:avLst/>
        </a:prstGeom>
      </xdr:spPr>
    </xdr:pic>
    <xdr:clientData/>
  </xdr:twoCellAnchor>
  <xdr:twoCellAnchor editAs="oneCell">
    <xdr:from>
      <xdr:col>7</xdr:col>
      <xdr:colOff>43544</xdr:colOff>
      <xdr:row>19</xdr:row>
      <xdr:rowOff>119739</xdr:rowOff>
    </xdr:from>
    <xdr:to>
      <xdr:col>8</xdr:col>
      <xdr:colOff>1705338</xdr:colOff>
      <xdr:row>20</xdr:row>
      <xdr:rowOff>1045161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1" y="11103425"/>
          <a:ext cx="2275114" cy="2275114"/>
        </a:xfrm>
        <a:prstGeom prst="rect">
          <a:avLst/>
        </a:prstGeom>
      </xdr:spPr>
    </xdr:pic>
    <xdr:clientData/>
  </xdr:twoCellAnchor>
  <xdr:twoCellAnchor editAs="oneCell">
    <xdr:from>
      <xdr:col>7</xdr:col>
      <xdr:colOff>32659</xdr:colOff>
      <xdr:row>24</xdr:row>
      <xdr:rowOff>76203</xdr:rowOff>
    </xdr:from>
    <xdr:to>
      <xdr:col>8</xdr:col>
      <xdr:colOff>1803309</xdr:colOff>
      <xdr:row>25</xdr:row>
      <xdr:rowOff>1073968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16" y="14075232"/>
          <a:ext cx="2383970" cy="2383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4035</xdr:colOff>
      <xdr:row>0</xdr:row>
      <xdr:rowOff>0</xdr:rowOff>
    </xdr:from>
    <xdr:to>
      <xdr:col>10</xdr:col>
      <xdr:colOff>359181</xdr:colOff>
      <xdr:row>3</xdr:row>
      <xdr:rowOff>76050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4155" y="0"/>
          <a:ext cx="2183946" cy="214107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4</xdr:row>
      <xdr:rowOff>7621</xdr:rowOff>
    </xdr:from>
    <xdr:to>
      <xdr:col>10</xdr:col>
      <xdr:colOff>345681</xdr:colOff>
      <xdr:row>6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2980" y="2537461"/>
          <a:ext cx="2151621" cy="2004059"/>
        </a:xfrm>
        <a:prstGeom prst="rect">
          <a:avLst/>
        </a:prstGeom>
      </xdr:spPr>
    </xdr:pic>
    <xdr:clientData/>
  </xdr:twoCellAnchor>
  <xdr:twoCellAnchor editAs="oneCell">
    <xdr:from>
      <xdr:col>7</xdr:col>
      <xdr:colOff>5380</xdr:colOff>
      <xdr:row>9</xdr:row>
      <xdr:rowOff>29436</xdr:rowOff>
    </xdr:from>
    <xdr:to>
      <xdr:col>10</xdr:col>
      <xdr:colOff>300853</xdr:colOff>
      <xdr:row>11</xdr:row>
      <xdr:rowOff>23389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5500" y="5127216"/>
          <a:ext cx="2124273" cy="2188513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</xdr:colOff>
      <xdr:row>14</xdr:row>
      <xdr:rowOff>1</xdr:rowOff>
    </xdr:from>
    <xdr:to>
      <xdr:col>10</xdr:col>
      <xdr:colOff>423726</xdr:colOff>
      <xdr:row>16</xdr:row>
      <xdr:rowOff>61248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5360" y="7894321"/>
          <a:ext cx="2237286" cy="2339627"/>
        </a:xfrm>
        <a:prstGeom prst="rect">
          <a:avLst/>
        </a:prstGeom>
      </xdr:spPr>
    </xdr:pic>
    <xdr:clientData/>
  </xdr:twoCellAnchor>
  <xdr:twoCellAnchor editAs="oneCell">
    <xdr:from>
      <xdr:col>7</xdr:col>
      <xdr:colOff>28304</xdr:colOff>
      <xdr:row>19</xdr:row>
      <xdr:rowOff>79100</xdr:rowOff>
    </xdr:from>
    <xdr:to>
      <xdr:col>10</xdr:col>
      <xdr:colOff>491218</xdr:colOff>
      <xdr:row>21</xdr:row>
      <xdr:rowOff>44402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8424" y="10853780"/>
          <a:ext cx="2291714" cy="2266542"/>
        </a:xfrm>
        <a:prstGeom prst="rect">
          <a:avLst/>
        </a:prstGeom>
      </xdr:spPr>
    </xdr:pic>
    <xdr:clientData/>
  </xdr:twoCellAnchor>
  <xdr:twoCellAnchor editAs="oneCell">
    <xdr:from>
      <xdr:col>7</xdr:col>
      <xdr:colOff>9799</xdr:colOff>
      <xdr:row>24</xdr:row>
      <xdr:rowOff>17784</xdr:rowOff>
    </xdr:from>
    <xdr:to>
      <xdr:col>10</xdr:col>
      <xdr:colOff>581569</xdr:colOff>
      <xdr:row>26</xdr:row>
      <xdr:rowOff>14789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919" y="13642344"/>
          <a:ext cx="2400570" cy="23896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173446</xdr:colOff>
      <xdr:row>24</xdr:row>
      <xdr:rowOff>367212</xdr:rowOff>
    </xdr:to>
    <xdr:sp macro="" textlink="">
      <xdr:nvSpPr>
        <xdr:cNvPr id="8" name="Rectangle 7"/>
        <xdr:cNvSpPr/>
      </xdr:nvSpPr>
      <xdr:spPr>
        <a:xfrm>
          <a:off x="0" y="0"/>
          <a:ext cx="11816806" cy="13626012"/>
        </a:xfrm>
        <a:prstGeom prst="rect">
          <a:avLst/>
        </a:prstGeom>
        <a:blipFill dpi="0" rotWithShape="1">
          <a:blip xmlns:r="http://schemas.openxmlformats.org/officeDocument/2006/relationships" r:embed="rId7">
            <a:alphaModFix amt="20000"/>
          </a:blip>
          <a:srcRect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a-IR" sz="1100"/>
            <a:t>ہ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zoomScale="75" zoomScaleNormal="75" workbookViewId="0">
      <selection activeCell="N31" sqref="N31"/>
    </sheetView>
  </sheetViews>
  <sheetFormatPr defaultColWidth="9.109375" defaultRowHeight="14.4" x14ac:dyDescent="0.3"/>
  <cols>
    <col min="1" max="1" width="9.109375" style="1" customWidth="1"/>
    <col min="2" max="2" width="29.44140625" style="1" customWidth="1"/>
    <col min="3" max="3" width="13.5546875" style="1" bestFit="1" customWidth="1"/>
    <col min="4" max="4" width="21.88671875" style="1" customWidth="1"/>
    <col min="5" max="5" width="23" style="1" customWidth="1"/>
    <col min="6" max="6" width="18.109375" style="1" customWidth="1"/>
    <col min="7" max="7" width="21" style="1" customWidth="1"/>
    <col min="8" max="8" width="9.109375" style="1"/>
    <col min="9" max="9" width="23" style="1" customWidth="1"/>
    <col min="10" max="16384" width="9.109375" style="1"/>
  </cols>
  <sheetData>
    <row r="1" spans="2:9" ht="63" customHeight="1" thickBot="1" x14ac:dyDescent="0.35">
      <c r="B1"/>
      <c r="C1" s="9" t="s">
        <v>4</v>
      </c>
      <c r="D1" s="6" t="s">
        <v>0</v>
      </c>
      <c r="E1" s="6" t="s">
        <v>1</v>
      </c>
      <c r="F1" s="6"/>
      <c r="G1" s="6"/>
      <c r="H1" s="11"/>
      <c r="I1" s="11"/>
    </row>
    <row r="2" spans="2:9" ht="104.4" customHeight="1" thickBot="1" x14ac:dyDescent="0.35">
      <c r="B2" s="8" t="s">
        <v>2</v>
      </c>
      <c r="C2" s="7">
        <f>(D2*D2*314*27*E2)/4000000</f>
        <v>3.3912</v>
      </c>
      <c r="D2" s="4">
        <v>40</v>
      </c>
      <c r="E2" s="4">
        <v>1</v>
      </c>
      <c r="F2" s="4"/>
      <c r="G2" s="4"/>
      <c r="H2" s="11"/>
      <c r="I2" s="11"/>
    </row>
    <row r="5" spans="2:9" ht="68.400000000000006" customHeight="1" thickBot="1" x14ac:dyDescent="0.35">
      <c r="B5" s="10"/>
      <c r="C5" s="9" t="s">
        <v>4</v>
      </c>
      <c r="D5" s="6" t="s">
        <v>5</v>
      </c>
      <c r="E5" s="6" t="s">
        <v>1</v>
      </c>
      <c r="F5" s="6" t="s">
        <v>6</v>
      </c>
      <c r="G5" s="6"/>
      <c r="H5" s="11"/>
      <c r="I5" s="11"/>
    </row>
    <row r="6" spans="2:9" ht="115.8" customHeight="1" thickBot="1" x14ac:dyDescent="0.35">
      <c r="B6" s="8" t="s">
        <v>3</v>
      </c>
      <c r="C6" s="7">
        <f>(D6*E6*F6*2700*3.14)/1000000</f>
        <v>0.66128399999999998</v>
      </c>
      <c r="D6" s="4">
        <v>13</v>
      </c>
      <c r="E6" s="4">
        <v>6</v>
      </c>
      <c r="F6" s="4">
        <v>1</v>
      </c>
      <c r="G6" s="4"/>
      <c r="H6" s="11"/>
      <c r="I6" s="11"/>
    </row>
    <row r="10" spans="2:9" ht="81" customHeight="1" thickBot="1" x14ac:dyDescent="0.35">
      <c r="B10" s="10"/>
      <c r="C10" s="9" t="s">
        <v>4</v>
      </c>
      <c r="D10" s="6" t="s">
        <v>34</v>
      </c>
      <c r="E10" s="6" t="s">
        <v>9</v>
      </c>
      <c r="F10" s="6" t="s">
        <v>8</v>
      </c>
      <c r="G10" s="6" t="s">
        <v>10</v>
      </c>
      <c r="H10" s="11"/>
      <c r="I10" s="11"/>
    </row>
    <row r="11" spans="2:9" ht="94.2" customHeight="1" thickBot="1" x14ac:dyDescent="0.35">
      <c r="B11" s="8" t="s">
        <v>7</v>
      </c>
      <c r="C11" s="7">
        <f>(((2*D11)+(2*E11))*F11*G11*2700)/1000000</f>
        <v>0</v>
      </c>
      <c r="D11" s="4">
        <v>0</v>
      </c>
      <c r="E11" s="4">
        <v>0</v>
      </c>
      <c r="F11" s="4">
        <v>0</v>
      </c>
      <c r="G11" s="4">
        <v>0</v>
      </c>
      <c r="H11" s="11"/>
      <c r="I11" s="11"/>
    </row>
    <row r="15" spans="2:9" ht="58.8" customHeight="1" thickBot="1" x14ac:dyDescent="0.35">
      <c r="B15" s="10"/>
      <c r="C15" s="9" t="s">
        <v>4</v>
      </c>
      <c r="D15" s="6" t="s">
        <v>16</v>
      </c>
      <c r="E15" s="6" t="s">
        <v>17</v>
      </c>
      <c r="F15" s="6" t="s">
        <v>33</v>
      </c>
      <c r="G15" s="6" t="s">
        <v>15</v>
      </c>
      <c r="H15" s="11"/>
      <c r="I15" s="11"/>
    </row>
    <row r="16" spans="2:9" ht="117" customHeight="1" thickBot="1" x14ac:dyDescent="0.35">
      <c r="B16" s="8" t="s">
        <v>11</v>
      </c>
      <c r="C16" s="7">
        <f>((D16+E16)*F16*G16*2700)/1000000</f>
        <v>0.97199999999999998</v>
      </c>
      <c r="D16" s="4">
        <v>30</v>
      </c>
      <c r="E16" s="4">
        <v>30</v>
      </c>
      <c r="F16" s="4">
        <v>3</v>
      </c>
      <c r="G16" s="4">
        <v>2</v>
      </c>
      <c r="H16" s="11"/>
      <c r="I16" s="11"/>
    </row>
    <row r="20" spans="2:9" ht="73.2" customHeight="1" thickBot="1" x14ac:dyDescent="0.35">
      <c r="B20" s="10"/>
      <c r="C20" s="9" t="s">
        <v>4</v>
      </c>
      <c r="D20" s="6" t="s">
        <v>14</v>
      </c>
      <c r="E20" s="6" t="s">
        <v>13</v>
      </c>
      <c r="F20" s="6" t="s">
        <v>15</v>
      </c>
      <c r="G20" s="6"/>
      <c r="H20" s="11"/>
      <c r="I20" s="11"/>
    </row>
    <row r="21" spans="2:9" ht="96" customHeight="1" thickBot="1" x14ac:dyDescent="0.35">
      <c r="B21" s="8" t="s">
        <v>12</v>
      </c>
      <c r="C21" s="7">
        <f>D21*E21*F21*2.7</f>
        <v>0</v>
      </c>
      <c r="D21" s="4">
        <v>0</v>
      </c>
      <c r="E21" s="4">
        <v>0</v>
      </c>
      <c r="F21" s="4">
        <v>0</v>
      </c>
      <c r="G21" s="4"/>
      <c r="H21" s="11"/>
      <c r="I21" s="11"/>
    </row>
    <row r="25" spans="2:9" ht="87.6" customHeight="1" thickBot="1" x14ac:dyDescent="0.35">
      <c r="B25" s="10"/>
      <c r="C25" s="9" t="s">
        <v>4</v>
      </c>
      <c r="D25" s="6" t="s">
        <v>19</v>
      </c>
      <c r="E25" s="6" t="s">
        <v>15</v>
      </c>
      <c r="F25" s="6" t="s">
        <v>33</v>
      </c>
      <c r="G25" s="6"/>
      <c r="H25" s="11"/>
      <c r="I25" s="11"/>
    </row>
    <row r="26" spans="2:9" ht="96.6" customHeight="1" thickBot="1" x14ac:dyDescent="0.35">
      <c r="B26" s="8" t="s">
        <v>18</v>
      </c>
      <c r="C26" s="7">
        <f>((3*D26)*F26*E26*2700)/1000000</f>
        <v>0</v>
      </c>
      <c r="D26" s="4">
        <v>0</v>
      </c>
      <c r="E26" s="4">
        <v>0</v>
      </c>
      <c r="F26" s="4">
        <v>0</v>
      </c>
      <c r="G26" s="4"/>
      <c r="H26" s="11"/>
      <c r="I26" s="11"/>
    </row>
  </sheetData>
  <mergeCells count="6">
    <mergeCell ref="H20:I21"/>
    <mergeCell ref="H25:I26"/>
    <mergeCell ref="H1:I2"/>
    <mergeCell ref="H5:I6"/>
    <mergeCell ref="H10:I11"/>
    <mergeCell ref="H15:I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zoomScale="75" zoomScaleNormal="75" workbookViewId="0">
      <selection activeCell="N3" sqref="N3"/>
    </sheetView>
  </sheetViews>
  <sheetFormatPr defaultColWidth="9.109375" defaultRowHeight="14.4" x14ac:dyDescent="0.3"/>
  <cols>
    <col min="1" max="1" width="9.109375" style="1"/>
    <col min="2" max="2" width="29.44140625" style="1" customWidth="1"/>
    <col min="3" max="3" width="13.5546875" style="1" bestFit="1" customWidth="1"/>
    <col min="4" max="4" width="21.88671875" style="1" customWidth="1"/>
    <col min="5" max="5" width="23" style="1" customWidth="1"/>
    <col min="6" max="6" width="18.109375" style="1" customWidth="1"/>
    <col min="7" max="7" width="21" style="1" customWidth="1"/>
    <col min="8" max="8" width="9.109375" style="1"/>
    <col min="9" max="9" width="26.6640625" style="1" customWidth="1"/>
    <col min="10" max="16384" width="9.109375" style="1"/>
  </cols>
  <sheetData>
    <row r="1" spans="2:9" ht="75.599999999999994" customHeight="1" thickBot="1" x14ac:dyDescent="0.35">
      <c r="C1" s="9" t="s">
        <v>4</v>
      </c>
      <c r="D1" s="6" t="s">
        <v>0</v>
      </c>
      <c r="E1" s="6" t="s">
        <v>1</v>
      </c>
      <c r="F1" s="6"/>
      <c r="G1" s="6"/>
      <c r="H1" s="11"/>
      <c r="I1" s="11"/>
    </row>
    <row r="2" spans="2:9" ht="101.4" customHeight="1" thickBot="1" x14ac:dyDescent="0.35">
      <c r="B2" s="2" t="s">
        <v>21</v>
      </c>
      <c r="C2" s="7">
        <f>(D2*D2*314*80*E2)/4000000</f>
        <v>16.981120000000001</v>
      </c>
      <c r="D2" s="4">
        <v>260</v>
      </c>
      <c r="E2" s="4">
        <v>0.04</v>
      </c>
      <c r="F2" s="4"/>
      <c r="G2" s="4"/>
      <c r="H2" s="11"/>
      <c r="I2" s="11"/>
    </row>
    <row r="5" spans="2:9" ht="52.2" customHeight="1" thickBot="1" x14ac:dyDescent="0.35">
      <c r="C5" s="9" t="s">
        <v>4</v>
      </c>
      <c r="D5" s="6" t="s">
        <v>5</v>
      </c>
      <c r="E5" s="6" t="s">
        <v>1</v>
      </c>
      <c r="F5" s="6" t="s">
        <v>6</v>
      </c>
      <c r="G5" s="6"/>
      <c r="H5" s="11"/>
      <c r="I5" s="11"/>
    </row>
    <row r="6" spans="2:9" ht="105" customHeight="1" thickBot="1" x14ac:dyDescent="0.35">
      <c r="B6" s="8" t="s">
        <v>22</v>
      </c>
      <c r="C6" s="7">
        <f>(D6*E6*F6*8000*3.14)/1000000</f>
        <v>120.57599999999999</v>
      </c>
      <c r="D6" s="4">
        <v>800</v>
      </c>
      <c r="E6" s="4">
        <v>6</v>
      </c>
      <c r="F6" s="4">
        <v>1</v>
      </c>
      <c r="G6" s="4"/>
      <c r="H6" s="11"/>
      <c r="I6" s="11"/>
    </row>
    <row r="10" spans="2:9" ht="87" customHeight="1" thickBot="1" x14ac:dyDescent="0.35">
      <c r="C10" s="9" t="s">
        <v>4</v>
      </c>
      <c r="D10" s="6" t="s">
        <v>34</v>
      </c>
      <c r="E10" s="6" t="s">
        <v>9</v>
      </c>
      <c r="F10" s="6" t="s">
        <v>33</v>
      </c>
      <c r="G10" s="6" t="s">
        <v>10</v>
      </c>
      <c r="H10" s="11"/>
      <c r="I10" s="11"/>
    </row>
    <row r="11" spans="2:9" ht="89.4" customHeight="1" thickBot="1" x14ac:dyDescent="0.35">
      <c r="B11" s="8" t="s">
        <v>23</v>
      </c>
      <c r="C11" s="7">
        <f>(((2*D11)+(2*E11))*F11*G11*8000)/1000000</f>
        <v>528</v>
      </c>
      <c r="D11" s="4">
        <v>100</v>
      </c>
      <c r="E11" s="4">
        <v>200</v>
      </c>
      <c r="F11" s="4">
        <v>55</v>
      </c>
      <c r="G11" s="4">
        <v>2</v>
      </c>
      <c r="H11" s="11"/>
      <c r="I11" s="11"/>
    </row>
    <row r="15" spans="2:9" ht="96.6" customHeight="1" thickBot="1" x14ac:dyDescent="0.35">
      <c r="C15" s="9" t="s">
        <v>4</v>
      </c>
      <c r="D15" s="6" t="s">
        <v>16</v>
      </c>
      <c r="E15" s="6" t="s">
        <v>17</v>
      </c>
      <c r="F15" s="6" t="s">
        <v>33</v>
      </c>
      <c r="G15" s="6" t="s">
        <v>15</v>
      </c>
      <c r="H15" s="11"/>
      <c r="I15" s="11"/>
    </row>
    <row r="16" spans="2:9" ht="96.6" customHeight="1" thickBot="1" x14ac:dyDescent="0.35">
      <c r="B16" s="8" t="s">
        <v>24</v>
      </c>
      <c r="C16" s="7">
        <f>((D16+E16)*F16*G16*8000)/1000000</f>
        <v>0</v>
      </c>
      <c r="D16" s="4">
        <v>0</v>
      </c>
      <c r="E16" s="4">
        <v>0</v>
      </c>
      <c r="F16" s="4">
        <v>0</v>
      </c>
      <c r="G16" s="4">
        <v>0</v>
      </c>
      <c r="H16" s="11"/>
      <c r="I16" s="11"/>
    </row>
    <row r="20" spans="2:9" ht="105.6" customHeight="1" thickBot="1" x14ac:dyDescent="0.35">
      <c r="C20" s="9" t="s">
        <v>4</v>
      </c>
      <c r="D20" s="6" t="s">
        <v>14</v>
      </c>
      <c r="E20" s="6" t="s">
        <v>13</v>
      </c>
      <c r="F20" s="6" t="s">
        <v>15</v>
      </c>
      <c r="G20" s="6"/>
      <c r="H20" s="11"/>
      <c r="I20" s="11"/>
    </row>
    <row r="21" spans="2:9" ht="88.2" customHeight="1" thickBot="1" x14ac:dyDescent="0.35">
      <c r="B21" s="8" t="s">
        <v>25</v>
      </c>
      <c r="C21" s="7">
        <f>D21*E21*F21*8</f>
        <v>0</v>
      </c>
      <c r="D21" s="4">
        <v>0</v>
      </c>
      <c r="E21" s="4">
        <v>0</v>
      </c>
      <c r="F21" s="4">
        <v>0</v>
      </c>
      <c r="G21" s="4"/>
      <c r="H21" s="11"/>
      <c r="I21" s="11"/>
    </row>
    <row r="25" spans="2:9" ht="109.8" customHeight="1" thickBot="1" x14ac:dyDescent="0.35">
      <c r="C25" s="9" t="s">
        <v>4</v>
      </c>
      <c r="D25" s="6" t="s">
        <v>19</v>
      </c>
      <c r="E25" s="6" t="s">
        <v>15</v>
      </c>
      <c r="F25" s="6" t="s">
        <v>20</v>
      </c>
      <c r="G25" s="6"/>
      <c r="H25" s="11"/>
      <c r="I25" s="11"/>
    </row>
    <row r="26" spans="2:9" ht="88.8" customHeight="1" thickBot="1" x14ac:dyDescent="0.35">
      <c r="B26" s="8" t="s">
        <v>26</v>
      </c>
      <c r="C26" s="7">
        <f>((3*D26)*F26*E26*8000)/1000000</f>
        <v>2.4</v>
      </c>
      <c r="D26" s="4">
        <v>5</v>
      </c>
      <c r="E26" s="4">
        <v>2</v>
      </c>
      <c r="F26" s="4">
        <v>10</v>
      </c>
      <c r="G26" s="4"/>
      <c r="H26" s="11"/>
      <c r="I26" s="11"/>
    </row>
  </sheetData>
  <mergeCells count="6">
    <mergeCell ref="H25:I26"/>
    <mergeCell ref="H1:I2"/>
    <mergeCell ref="H5:I6"/>
    <mergeCell ref="H10:I11"/>
    <mergeCell ref="H15:I16"/>
    <mergeCell ref="H20:I21"/>
  </mergeCells>
  <pageMargins left="0.7" right="0.7" top="0.75" bottom="0.75" header="0.3" footer="0.3"/>
  <pageSetup scale="52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75" zoomScaleNormal="75" workbookViewId="0">
      <selection activeCell="U6" sqref="U6"/>
    </sheetView>
  </sheetViews>
  <sheetFormatPr defaultRowHeight="14.4" x14ac:dyDescent="0.3"/>
  <cols>
    <col min="1" max="1" width="12" customWidth="1"/>
    <col min="2" max="2" width="28.6640625" bestFit="1" customWidth="1"/>
    <col min="3" max="3" width="10.33203125" customWidth="1"/>
    <col min="4" max="4" width="20.5546875" bestFit="1" customWidth="1"/>
    <col min="5" max="5" width="21" bestFit="1" customWidth="1"/>
    <col min="6" max="6" width="16.5546875" bestFit="1" customWidth="1"/>
    <col min="7" max="7" width="16" bestFit="1" customWidth="1"/>
    <col min="8" max="8" width="8.88671875" customWidth="1"/>
  </cols>
  <sheetData>
    <row r="1" spans="1:7" ht="70.8" customHeight="1" thickBot="1" x14ac:dyDescent="0.35">
      <c r="A1" s="1"/>
      <c r="B1" s="1"/>
      <c r="C1" s="9" t="s">
        <v>4</v>
      </c>
      <c r="D1" s="6" t="s">
        <v>0</v>
      </c>
      <c r="E1" s="6" t="s">
        <v>1</v>
      </c>
      <c r="F1" s="6"/>
      <c r="G1" s="6"/>
    </row>
    <row r="2" spans="1:7" ht="77.400000000000006" customHeight="1" thickBot="1" x14ac:dyDescent="0.35">
      <c r="A2" s="1"/>
      <c r="B2" s="2" t="s">
        <v>27</v>
      </c>
      <c r="C2" s="3">
        <f>(D2*D2*314*78*E2)/4000000</f>
        <v>29.3904</v>
      </c>
      <c r="D2" s="4">
        <v>20</v>
      </c>
      <c r="E2" s="4">
        <v>12</v>
      </c>
      <c r="F2" s="5"/>
      <c r="G2" s="4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ht="80.400000000000006" customHeight="1" thickBot="1" x14ac:dyDescent="0.35">
      <c r="A5" s="1"/>
      <c r="B5" s="1"/>
      <c r="C5" s="9" t="s">
        <v>4</v>
      </c>
      <c r="D5" s="6" t="s">
        <v>5</v>
      </c>
      <c r="E5" s="6" t="s">
        <v>1</v>
      </c>
      <c r="F5" s="6" t="s">
        <v>6</v>
      </c>
      <c r="G5" s="6"/>
    </row>
    <row r="6" spans="1:7" ht="77.400000000000006" customHeight="1" thickBot="1" x14ac:dyDescent="0.35">
      <c r="A6" s="1"/>
      <c r="B6" s="2" t="s">
        <v>28</v>
      </c>
      <c r="C6" s="3">
        <f>(D6*E6*F6*7800*3.14)/1000000</f>
        <v>21.161087999999999</v>
      </c>
      <c r="D6" s="4">
        <v>48</v>
      </c>
      <c r="E6" s="4">
        <v>6</v>
      </c>
      <c r="F6" s="5">
        <v>3</v>
      </c>
      <c r="G6" s="4"/>
    </row>
    <row r="7" spans="1:7" x14ac:dyDescent="0.3">
      <c r="A7" s="1"/>
      <c r="B7" s="1"/>
      <c r="C7" s="1"/>
      <c r="D7" s="1"/>
      <c r="E7" s="1"/>
      <c r="F7" s="1"/>
      <c r="G7" s="1"/>
    </row>
    <row r="8" spans="1:7" x14ac:dyDescent="0.3">
      <c r="A8" s="1"/>
      <c r="B8" s="1"/>
      <c r="C8" s="1"/>
      <c r="D8" s="1"/>
      <c r="E8" s="1"/>
      <c r="F8" s="1"/>
      <c r="G8" s="1"/>
    </row>
    <row r="9" spans="1:7" x14ac:dyDescent="0.3">
      <c r="A9" s="1"/>
      <c r="B9" s="1"/>
      <c r="C9" s="1"/>
      <c r="D9" s="1"/>
      <c r="E9" s="1"/>
      <c r="F9" s="1"/>
      <c r="G9" s="1"/>
    </row>
    <row r="10" spans="1:7" ht="82.8" customHeight="1" thickBot="1" x14ac:dyDescent="0.35">
      <c r="A10" s="1"/>
      <c r="B10" s="1"/>
      <c r="C10" s="9" t="s">
        <v>4</v>
      </c>
      <c r="D10" s="6" t="s">
        <v>34</v>
      </c>
      <c r="E10" s="6" t="s">
        <v>9</v>
      </c>
      <c r="F10" s="6" t="s">
        <v>33</v>
      </c>
      <c r="G10" s="6" t="s">
        <v>10</v>
      </c>
    </row>
    <row r="11" spans="1:7" ht="90" customHeight="1" thickBot="1" x14ac:dyDescent="0.35">
      <c r="A11" s="1"/>
      <c r="B11" s="2" t="s">
        <v>29</v>
      </c>
      <c r="C11" s="3">
        <f>(((2*D11)+(2*E11))*F11*G11*7800)/1000000</f>
        <v>74.88</v>
      </c>
      <c r="D11" s="4">
        <v>100</v>
      </c>
      <c r="E11" s="4">
        <v>100</v>
      </c>
      <c r="F11" s="5">
        <v>6</v>
      </c>
      <c r="G11" s="4">
        <v>4</v>
      </c>
    </row>
    <row r="12" spans="1:7" x14ac:dyDescent="0.3">
      <c r="A12" s="1"/>
      <c r="B12" s="1"/>
      <c r="C12" s="1"/>
      <c r="D12" s="1"/>
      <c r="E12" s="1"/>
      <c r="F12" s="1"/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/>
      <c r="B14" s="1"/>
      <c r="C14" s="1"/>
      <c r="D14" s="1"/>
      <c r="E14" s="1"/>
      <c r="F14" s="1"/>
      <c r="G14" s="1"/>
    </row>
    <row r="15" spans="1:7" ht="78" customHeight="1" thickBot="1" x14ac:dyDescent="0.35">
      <c r="A15" s="1"/>
      <c r="B15" s="1"/>
      <c r="C15" s="9" t="s">
        <v>4</v>
      </c>
      <c r="D15" s="6" t="s">
        <v>16</v>
      </c>
      <c r="E15" s="6" t="s">
        <v>17</v>
      </c>
      <c r="F15" s="6" t="s">
        <v>35</v>
      </c>
      <c r="G15" s="6" t="s">
        <v>15</v>
      </c>
    </row>
    <row r="16" spans="1:7" ht="101.4" customHeight="1" thickBot="1" x14ac:dyDescent="0.35">
      <c r="A16" s="1"/>
      <c r="B16" s="2" t="s">
        <v>30</v>
      </c>
      <c r="C16" s="3">
        <f>((D16+E16)*F16*G16*7800)/1000000</f>
        <v>23.4</v>
      </c>
      <c r="D16" s="4">
        <v>50</v>
      </c>
      <c r="E16" s="4">
        <v>50</v>
      </c>
      <c r="F16" s="5">
        <v>6</v>
      </c>
      <c r="G16" s="4">
        <v>5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ht="15" thickBot="1" x14ac:dyDescent="0.35">
      <c r="A20" s="1"/>
      <c r="B20" s="1"/>
      <c r="C20" s="9" t="s">
        <v>4</v>
      </c>
      <c r="D20" s="6" t="s">
        <v>14</v>
      </c>
      <c r="E20" s="6" t="s">
        <v>13</v>
      </c>
      <c r="F20" s="6" t="s">
        <v>15</v>
      </c>
      <c r="G20" s="6"/>
    </row>
    <row r="21" spans="1:7" ht="166.2" customHeight="1" thickBot="1" x14ac:dyDescent="0.35">
      <c r="A21" s="1"/>
      <c r="B21" s="2" t="s">
        <v>31</v>
      </c>
      <c r="C21" s="3">
        <f>D21*E21*F21*7.8</f>
        <v>702</v>
      </c>
      <c r="D21" s="4">
        <v>1.5</v>
      </c>
      <c r="E21" s="4">
        <v>6</v>
      </c>
      <c r="F21" s="5">
        <v>10</v>
      </c>
      <c r="G21" s="4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ht="78.599999999999994" customHeight="1" thickBot="1" x14ac:dyDescent="0.35">
      <c r="A25" s="1"/>
      <c r="B25" s="1"/>
      <c r="C25" s="9" t="s">
        <v>4</v>
      </c>
      <c r="D25" s="6" t="s">
        <v>19</v>
      </c>
      <c r="E25" s="6" t="s">
        <v>15</v>
      </c>
      <c r="F25" s="6" t="s">
        <v>20</v>
      </c>
      <c r="G25" s="6"/>
    </row>
    <row r="26" spans="1:7" ht="109.8" customHeight="1" thickBot="1" x14ac:dyDescent="0.35">
      <c r="A26" s="1"/>
      <c r="B26" s="2" t="s">
        <v>32</v>
      </c>
      <c r="C26" s="3">
        <f>((3*D26)*F26*E26*7800)/1000000</f>
        <v>0</v>
      </c>
      <c r="D26" s="4">
        <v>0</v>
      </c>
      <c r="E26" s="4">
        <v>0</v>
      </c>
      <c r="F26" s="5">
        <v>0</v>
      </c>
      <c r="G26" s="4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آلومینیوم</vt:lpstr>
      <vt:lpstr>استیل</vt:lpstr>
      <vt:lpstr>کربن استیل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shaneh jani</dc:creator>
  <cp:lastModifiedBy>RePack by Diakov</cp:lastModifiedBy>
  <cp:lastPrinted>2024-06-15T11:47:46Z</cp:lastPrinted>
  <dcterms:created xsi:type="dcterms:W3CDTF">2018-11-11T05:40:41Z</dcterms:created>
  <dcterms:modified xsi:type="dcterms:W3CDTF">2024-06-15T12:08:46Z</dcterms:modified>
</cp:coreProperties>
</file>